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ZE\Desktop\atalho área de trabalho\DOCUMENTOS-DIVERSOS\JCI - TEIXEIRA - FELICIO\FLORESTA\BALANCETE-2024\"/>
    </mc:Choice>
  </mc:AlternateContent>
  <xr:revisionPtr revIDLastSave="0" documentId="13_ncr:1_{5577697F-0E00-4853-AE4C-71BCA6818C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ALANÇO-2024-DIVULGAÇÃO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8" i="10" l="1"/>
  <c r="I186" i="10"/>
  <c r="I183" i="10"/>
  <c r="I175" i="10"/>
  <c r="I174" i="10"/>
  <c r="I171" i="10"/>
  <c r="I170" i="10"/>
  <c r="H162" i="10"/>
  <c r="F162" i="10"/>
  <c r="I161" i="10"/>
  <c r="I159" i="10"/>
  <c r="G162" i="10"/>
  <c r="I157" i="10"/>
  <c r="I156" i="10"/>
  <c r="I155" i="10"/>
  <c r="I154" i="10"/>
  <c r="I153" i="10"/>
  <c r="I144" i="10"/>
  <c r="I139" i="10"/>
  <c r="I136" i="10"/>
  <c r="I133" i="10"/>
  <c r="I130" i="10"/>
  <c r="I123" i="10"/>
  <c r="I128" i="10" s="1"/>
  <c r="I101" i="10"/>
  <c r="I99" i="10" s="1"/>
  <c r="I96" i="10"/>
  <c r="I90" i="10"/>
  <c r="I81" i="10"/>
  <c r="I46" i="10"/>
  <c r="I41" i="10"/>
  <c r="I37" i="10"/>
  <c r="I32" i="10"/>
  <c r="I27" i="10"/>
  <c r="I24" i="10"/>
  <c r="I19" i="10"/>
  <c r="I15" i="10"/>
  <c r="I198" i="10" l="1"/>
  <c r="I177" i="10"/>
  <c r="I190" i="10"/>
  <c r="I158" i="10"/>
  <c r="I162" i="10" s="1"/>
  <c r="I142" i="10"/>
  <c r="I147" i="10" s="1"/>
  <c r="I79" i="10"/>
  <c r="I30" i="10"/>
  <c r="I94" i="10"/>
  <c r="I13" i="10"/>
  <c r="I192" i="10" l="1"/>
  <c r="I200" i="10" s="1"/>
  <c r="I77" i="10"/>
  <c r="I11" i="10"/>
</calcChain>
</file>

<file path=xl/sharedStrings.xml><?xml version="1.0" encoding="utf-8"?>
<sst xmlns="http://schemas.openxmlformats.org/spreadsheetml/2006/main" count="141" uniqueCount="120">
  <si>
    <t>ATIVO</t>
  </si>
  <si>
    <t>CIRCULANTE</t>
  </si>
  <si>
    <t>DISPONIBILIDADES</t>
  </si>
  <si>
    <t>Caixa e Bancos</t>
  </si>
  <si>
    <t>Aplicações Financeiras</t>
  </si>
  <si>
    <t>VALORES A RECEBER</t>
  </si>
  <si>
    <t>Duplicatas a Receber</t>
  </si>
  <si>
    <t>Outros Valores a Receber</t>
  </si>
  <si>
    <t>ESTOQUES</t>
  </si>
  <si>
    <t>REALIZÁVEL A LONGO PRAZO</t>
  </si>
  <si>
    <t>Depósitos Judiciais</t>
  </si>
  <si>
    <t>INVESTIMENTOS</t>
  </si>
  <si>
    <t>Participações Societárias</t>
  </si>
  <si>
    <t>IMOBILIZADO</t>
  </si>
  <si>
    <t>Máquinas, Equipamentos e Ferramentas</t>
  </si>
  <si>
    <t>( - ) Depreciação</t>
  </si>
  <si>
    <t>PASSIVO</t>
  </si>
  <si>
    <t>OBRIGAÇÕES A PAGAR</t>
  </si>
  <si>
    <t>Fornecedores Diversos</t>
  </si>
  <si>
    <t>Impostos a Recolher</t>
  </si>
  <si>
    <t>Fiscais</t>
  </si>
  <si>
    <t>EXIGÍVEL A LONGO PRAZO</t>
  </si>
  <si>
    <t>PATRIMÔNIO LÍQUIDO</t>
  </si>
  <si>
    <t>Capital Social</t>
  </si>
  <si>
    <t>Outros</t>
  </si>
  <si>
    <t>NÃO CIRCULANTE</t>
  </si>
  <si>
    <t>INTANGÍVEL</t>
  </si>
  <si>
    <t>Créditos de Clientes</t>
  </si>
  <si>
    <t>Ordenados e Outras Remunerações</t>
  </si>
  <si>
    <t>Encargos Sociais</t>
  </si>
  <si>
    <t>Provisões Trabalhistas</t>
  </si>
  <si>
    <t>OUTRAS OBRIGAÇÕES</t>
  </si>
  <si>
    <t>DEMONSTRAÇÃO DO RESULTADO DO EXERCÍCIO</t>
  </si>
  <si>
    <t>RECEITAS OPERACIONAIS</t>
  </si>
  <si>
    <t>( - ) IMPOSTOS S/ VENDAS</t>
  </si>
  <si>
    <t>DESPESAS OPERACIONAIS</t>
  </si>
  <si>
    <t>Outras</t>
  </si>
  <si>
    <t>OUTRAS RECEITAS OPERACIONAIS</t>
  </si>
  <si>
    <t>Venda de Imobilizado</t>
  </si>
  <si>
    <t>OUTRAS DESPESAS OPERACIONAIS</t>
  </si>
  <si>
    <t>IMPOSTOS</t>
  </si>
  <si>
    <t>IRPJ</t>
  </si>
  <si>
    <t>CSLL</t>
  </si>
  <si>
    <t>DEMONSTRAÇÃO DAS MUTAÇÕES DO PATRIMÔNIO LÍQUIDO</t>
  </si>
  <si>
    <t>Capital Realizado</t>
  </si>
  <si>
    <t>Total</t>
  </si>
  <si>
    <t>AUMENTO DE CAPITAL</t>
  </si>
  <si>
    <t>TRANSFERÊNCIAS P/RESERVAS</t>
  </si>
  <si>
    <t>Reserva de Lucros</t>
  </si>
  <si>
    <t>DISTRIBUIÇÃO DE LUCROS</t>
  </si>
  <si>
    <t>Empréstimos a Diretores</t>
  </si>
  <si>
    <t>RESULTADO FINANCEIRO</t>
  </si>
  <si>
    <t>Receitas Financeiras</t>
  </si>
  <si>
    <t>Despesas Financeiras</t>
  </si>
  <si>
    <t>Obrigações Fiscais</t>
  </si>
  <si>
    <t>DESP. DO EXERCICIO  SEGUINTE</t>
  </si>
  <si>
    <t xml:space="preserve">Despesas Antecipadas </t>
  </si>
  <si>
    <t>CPF: 206.814.293-72</t>
  </si>
  <si>
    <t>OUTROS</t>
  </si>
  <si>
    <t>LUCRO BRUTO</t>
  </si>
  <si>
    <t>Mutuos A receber</t>
  </si>
  <si>
    <t>Impostos a Recuperar</t>
  </si>
  <si>
    <t>ATIVIDADES OPERACIONAIS</t>
  </si>
  <si>
    <t>Resultado da Depreciação</t>
  </si>
  <si>
    <t>Aumento de Impostos e Contribuições e OUTROS a Pagar</t>
  </si>
  <si>
    <t xml:space="preserve"> Provisão para Imposto de Renda e Contribuição Social</t>
  </si>
  <si>
    <t>(+) Perda c/ Venda Imobilizado</t>
  </si>
  <si>
    <t>ATIVIDADES DE FINANCIAMENTO</t>
  </si>
  <si>
    <t>Pagamento de Lucros</t>
  </si>
  <si>
    <t>ATIVIDADES DE INVESTIMENTOS</t>
  </si>
  <si>
    <t>Diminuição de Caixa originado das Atividades de Investimentos</t>
  </si>
  <si>
    <t>VARIAÇÃO DE CAIXA</t>
  </si>
  <si>
    <t>____________________________</t>
  </si>
  <si>
    <t>__________________________</t>
  </si>
  <si>
    <t>Fco. Jose G. Aderaldo</t>
  </si>
  <si>
    <t>BALANÇO PATRIMONIAL</t>
  </si>
  <si>
    <t>AUMENTO de Caixa originado das atividades operacionais</t>
  </si>
  <si>
    <t>AUMENTO Outras Contas a Pagar</t>
  </si>
  <si>
    <t>AUMENTO de Investimentos</t>
  </si>
  <si>
    <t>DIMINUIÇÃO DE Emprestimos Concedidos</t>
  </si>
  <si>
    <t>Outros Invest.</t>
  </si>
  <si>
    <t>AUMENTO de Duplicatas a Receber/Outros Creditos</t>
  </si>
  <si>
    <t>DIMINUIÇÃO de Estoques</t>
  </si>
  <si>
    <t>AUMENTO Fornecedores /Emprestimos</t>
  </si>
  <si>
    <t>Diminuição de Imobilizado</t>
  </si>
  <si>
    <t>SALDOS EM 31/12/2023</t>
  </si>
  <si>
    <t>Ajustes de Res. Inc. Fiscais</t>
  </si>
  <si>
    <t>RESERVA DE CAPITAL</t>
  </si>
  <si>
    <t>Reserva de Incentivos Fiscais</t>
  </si>
  <si>
    <t>FLORESTA ESPORTE CLUBE</t>
  </si>
  <si>
    <t>CNPJ: 07.877.459/0001-17</t>
  </si>
  <si>
    <t>Rua São Lázaro, 99, Manoel Sátiro</t>
  </si>
  <si>
    <t>CEP: 60713-350 - Fortaleza - CE</t>
  </si>
  <si>
    <t>SERGIO TEIXEIRA FELÍCIO</t>
  </si>
  <si>
    <t>Diretor-Presidente</t>
  </si>
  <si>
    <t>CPF: 234.090.533-87</t>
  </si>
  <si>
    <t>Empréstimos a Curto Prazo (Sdo. C/C)</t>
  </si>
  <si>
    <t>Outras Obrigações</t>
  </si>
  <si>
    <t>Superavit/Deficit</t>
  </si>
  <si>
    <t>RECEITA BRUTA</t>
  </si>
  <si>
    <t>Receitas Operacionais c/ Futebol</t>
  </si>
  <si>
    <t>Adm/Com Pessoal</t>
  </si>
  <si>
    <t>Resultado ANTES DOS IMPOSTOS</t>
  </si>
  <si>
    <t>Resultado LÍQUIDO DO EXERCÍCIO</t>
  </si>
  <si>
    <t>Reservas</t>
  </si>
  <si>
    <t>Contador - CRC-CE 8250/O-4</t>
  </si>
  <si>
    <t>31/12/2024</t>
  </si>
  <si>
    <t>SALDOS EM 31/12/2024</t>
  </si>
  <si>
    <t>Res. LÍQ. DO EXERCÍCIO ATÉ 31/12/2024</t>
  </si>
  <si>
    <t>DEMONSTRAÇÃO DE FLUXO DE CAIXA - Método Indireto 31/12/2024</t>
  </si>
  <si>
    <t>Resultado do exercicio ate 31/12/2024</t>
  </si>
  <si>
    <t>Saldo de Caixa, Bancos e Aplic. Financ. Liquidez Imediata  31/12/2023</t>
  </si>
  <si>
    <t>Saldo de Caixa e Bancos em 31/12/2024</t>
  </si>
  <si>
    <t>Fortaleza 31 de Dezembro de 2024</t>
  </si>
  <si>
    <t>Direitos Economicos s/ Atletas</t>
  </si>
  <si>
    <t>AUMENTO de Emprestimos</t>
  </si>
  <si>
    <t>AUMENTO de Caixa originado das Atividades de Financiamentos</t>
  </si>
  <si>
    <t>AUMENTO DE CAIXA DO PERÍODO</t>
  </si>
  <si>
    <t>__________________________________________________________________________________________________________</t>
  </si>
  <si>
    <t>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</si>
</sst>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_);\(0\)"/>
  </numFmts>
  <fonts count="23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u val="singleAccounting"/>
      <sz val="10"/>
      <name val="Arial"/>
      <family val="2"/>
    </font>
    <font>
      <b/>
      <sz val="10"/>
      <color theme="0"/>
      <name val="Arial"/>
      <family val="2"/>
    </font>
    <font>
      <sz val="11"/>
      <name val="Tahoma"/>
      <family val="2"/>
    </font>
    <font>
      <b/>
      <sz val="10"/>
      <color rgb="FFFF0000"/>
      <name val="Arial"/>
      <family val="2"/>
    </font>
    <font>
      <b/>
      <u val="singleAccounting"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76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15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164" fontId="8" fillId="0" borderId="1" xfId="1" applyFont="1" applyBorder="1"/>
    <xf numFmtId="0" fontId="12" fillId="0" borderId="1" xfId="0" applyFont="1" applyBorder="1"/>
    <xf numFmtId="0" fontId="0" fillId="0" borderId="1" xfId="0" applyBorder="1"/>
    <xf numFmtId="0" fontId="6" fillId="0" borderId="1" xfId="0" applyFont="1" applyBorder="1"/>
    <xf numFmtId="164" fontId="12" fillId="0" borderId="1" xfId="1" applyFont="1" applyBorder="1"/>
    <xf numFmtId="164" fontId="6" fillId="0" borderId="1" xfId="1" applyFont="1" applyBorder="1"/>
    <xf numFmtId="164" fontId="0" fillId="0" borderId="0" xfId="0" applyNumberFormat="1"/>
    <xf numFmtId="0" fontId="1" fillId="0" borderId="0" xfId="0" applyFont="1"/>
    <xf numFmtId="43" fontId="0" fillId="0" borderId="0" xfId="0" applyNumberFormat="1"/>
    <xf numFmtId="164" fontId="1" fillId="2" borderId="0" xfId="1" applyFont="1" applyFill="1"/>
    <xf numFmtId="164" fontId="1" fillId="0" borderId="1" xfId="1" applyFont="1" applyBorder="1"/>
    <xf numFmtId="164" fontId="0" fillId="2" borderId="0" xfId="1" applyFont="1" applyFill="1"/>
    <xf numFmtId="165" fontId="2" fillId="2" borderId="0" xfId="1" applyNumberFormat="1" applyFont="1" applyFill="1" applyAlignment="1">
      <alignment horizontal="center" vertical="center"/>
    </xf>
    <xf numFmtId="164" fontId="14" fillId="2" borderId="0" xfId="1" applyFont="1" applyFill="1" applyAlignment="1">
      <alignment horizontal="center" vertical="center"/>
    </xf>
    <xf numFmtId="164" fontId="7" fillId="2" borderId="0" xfId="1" applyFont="1" applyFill="1"/>
    <xf numFmtId="164" fontId="8" fillId="2" borderId="0" xfId="1" applyFont="1" applyFill="1"/>
    <xf numFmtId="164" fontId="9" fillId="2" borderId="0" xfId="1" applyFont="1" applyFill="1"/>
    <xf numFmtId="164" fontId="11" fillId="2" borderId="0" xfId="1" applyFont="1" applyFill="1"/>
    <xf numFmtId="164" fontId="6" fillId="2" borderId="0" xfId="1" applyFont="1" applyFill="1"/>
    <xf numFmtId="49" fontId="2" fillId="2" borderId="0" xfId="1" applyNumberFormat="1" applyFont="1" applyFill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/>
    </xf>
    <xf numFmtId="0" fontId="0" fillId="2" borderId="8" xfId="0" applyFill="1" applyBorder="1"/>
    <xf numFmtId="0" fontId="0" fillId="2" borderId="0" xfId="0" applyFill="1"/>
    <xf numFmtId="164" fontId="16" fillId="2" borderId="9" xfId="1" applyFont="1" applyFill="1" applyBorder="1"/>
    <xf numFmtId="0" fontId="12" fillId="6" borderId="8" xfId="0" applyFont="1" applyFill="1" applyBorder="1"/>
    <xf numFmtId="0" fontId="12" fillId="6" borderId="0" xfId="0" applyFont="1" applyFill="1"/>
    <xf numFmtId="164" fontId="12" fillId="6" borderId="9" xfId="1" applyFont="1" applyFill="1" applyBorder="1"/>
    <xf numFmtId="0" fontId="0" fillId="6" borderId="8" xfId="0" applyFill="1" applyBorder="1"/>
    <xf numFmtId="0" fontId="17" fillId="6" borderId="0" xfId="0" applyFont="1" applyFill="1"/>
    <xf numFmtId="0" fontId="0" fillId="6" borderId="0" xfId="0" applyFill="1"/>
    <xf numFmtId="164" fontId="16" fillId="6" borderId="9" xfId="1" applyFont="1" applyFill="1" applyBorder="1"/>
    <xf numFmtId="0" fontId="4" fillId="6" borderId="8" xfId="0" applyFont="1" applyFill="1" applyBorder="1"/>
    <xf numFmtId="0" fontId="0" fillId="0" borderId="8" xfId="0" applyBorder="1"/>
    <xf numFmtId="0" fontId="0" fillId="0" borderId="9" xfId="0" applyBorder="1"/>
    <xf numFmtId="164" fontId="18" fillId="2" borderId="9" xfId="1" applyFont="1" applyFill="1" applyBorder="1"/>
    <xf numFmtId="0" fontId="19" fillId="7" borderId="2" xfId="0" applyFont="1" applyFill="1" applyBorder="1"/>
    <xf numFmtId="0" fontId="19" fillId="7" borderId="4" xfId="0" applyFont="1" applyFill="1" applyBorder="1"/>
    <xf numFmtId="164" fontId="19" fillId="7" borderId="3" xfId="1" applyFont="1" applyFill="1" applyBorder="1"/>
    <xf numFmtId="0" fontId="1" fillId="6" borderId="8" xfId="0" applyFont="1" applyFill="1" applyBorder="1"/>
    <xf numFmtId="0" fontId="12" fillId="5" borderId="2" xfId="0" applyFont="1" applyFill="1" applyBorder="1"/>
    <xf numFmtId="0" fontId="12" fillId="5" borderId="4" xfId="0" applyFont="1" applyFill="1" applyBorder="1"/>
    <xf numFmtId="0" fontId="20" fillId="0" borderId="0" xfId="2" applyFont="1"/>
    <xf numFmtId="4" fontId="20" fillId="0" borderId="0" xfId="2" applyNumberFormat="1" applyFont="1"/>
    <xf numFmtId="164" fontId="16" fillId="3" borderId="9" xfId="1" applyFont="1" applyFill="1" applyBorder="1"/>
    <xf numFmtId="164" fontId="21" fillId="3" borderId="9" xfId="1" applyFont="1" applyFill="1" applyBorder="1"/>
    <xf numFmtId="164" fontId="22" fillId="3" borderId="9" xfId="1" applyFont="1" applyFill="1" applyBorder="1"/>
    <xf numFmtId="164" fontId="21" fillId="5" borderId="3" xfId="1" applyFont="1" applyFill="1" applyBorder="1"/>
    <xf numFmtId="164" fontId="12" fillId="3" borderId="9" xfId="1" applyFont="1" applyFill="1" applyBorder="1"/>
    <xf numFmtId="40" fontId="21" fillId="3" borderId="0" xfId="0" applyNumberFormat="1" applyFont="1" applyFill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6" fillId="4" borderId="5" xfId="1" applyFont="1" applyFill="1" applyBorder="1" applyAlignment="1">
      <alignment horizontal="center"/>
    </xf>
    <xf numFmtId="164" fontId="6" fillId="4" borderId="6" xfId="1" applyFont="1" applyFill="1" applyBorder="1" applyAlignment="1">
      <alignment horizontal="center"/>
    </xf>
    <xf numFmtId="164" fontId="6" fillId="4" borderId="7" xfId="1" applyFont="1" applyFill="1" applyBorder="1" applyAlignment="1">
      <alignment horizontal="center"/>
    </xf>
  </cellXfs>
  <cellStyles count="3">
    <cellStyle name="Normal" xfId="0" builtinId="0"/>
    <cellStyle name="Normal 2" xfId="2" xr:uid="{8A86A6C9-735A-426B-ACAB-5D8F73B82B9A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C6FF9-A5B9-4418-96BE-628B398F4ABD}">
  <dimension ref="A2:K207"/>
  <sheetViews>
    <sheetView tabSelected="1" workbookViewId="0">
      <selection activeCell="P179" sqref="P179"/>
    </sheetView>
  </sheetViews>
  <sheetFormatPr defaultRowHeight="12.75" x14ac:dyDescent="0.2"/>
  <cols>
    <col min="6" max="8" width="12.85546875" bestFit="1" customWidth="1"/>
    <col min="9" max="9" width="21.7109375" bestFit="1" customWidth="1"/>
    <col min="14" max="14" width="12.28515625" customWidth="1"/>
    <col min="15" max="15" width="12.85546875" bestFit="1" customWidth="1"/>
    <col min="17" max="17" width="12.85546875" bestFit="1" customWidth="1"/>
  </cols>
  <sheetData>
    <row r="2" spans="2:10" ht="25.5" x14ac:dyDescent="0.35">
      <c r="B2" s="66" t="s">
        <v>89</v>
      </c>
      <c r="C2" s="66"/>
      <c r="D2" s="66"/>
      <c r="E2" s="66"/>
      <c r="F2" s="66"/>
      <c r="G2" s="66"/>
      <c r="H2" s="66"/>
      <c r="I2" s="66"/>
      <c r="J2" s="1"/>
    </row>
    <row r="3" spans="2:10" x14ac:dyDescent="0.2">
      <c r="B3" s="67" t="s">
        <v>90</v>
      </c>
      <c r="C3" s="67"/>
      <c r="D3" s="67"/>
      <c r="E3" s="67"/>
      <c r="F3" s="67"/>
      <c r="G3" s="67"/>
      <c r="H3" s="67"/>
      <c r="I3" s="67"/>
    </row>
    <row r="4" spans="2:10" x14ac:dyDescent="0.2">
      <c r="B4" s="67" t="s">
        <v>91</v>
      </c>
      <c r="C4" s="67"/>
      <c r="D4" s="67"/>
      <c r="E4" s="67"/>
      <c r="F4" s="67"/>
      <c r="G4" s="67"/>
      <c r="H4" s="67"/>
      <c r="I4" s="67"/>
    </row>
    <row r="5" spans="2:10" x14ac:dyDescent="0.2">
      <c r="B5" s="67" t="s">
        <v>92</v>
      </c>
      <c r="C5" s="67"/>
      <c r="D5" s="67"/>
      <c r="E5" s="67"/>
      <c r="F5" s="67"/>
      <c r="G5" s="67"/>
      <c r="H5" s="67"/>
      <c r="I5" s="67"/>
    </row>
    <row r="6" spans="2:10" x14ac:dyDescent="0.2">
      <c r="I6" s="22"/>
    </row>
    <row r="7" spans="2:10" ht="23.25" x14ac:dyDescent="0.35">
      <c r="B7" s="68" t="s">
        <v>75</v>
      </c>
      <c r="C7" s="68"/>
      <c r="D7" s="68"/>
      <c r="E7" s="68"/>
      <c r="F7" s="68"/>
      <c r="G7" s="68"/>
      <c r="H7" s="68"/>
      <c r="I7" s="68"/>
    </row>
    <row r="8" spans="2:10" ht="15.75" x14ac:dyDescent="0.25">
      <c r="B8" s="65"/>
      <c r="C8" s="65"/>
      <c r="D8" s="65"/>
      <c r="E8" s="65"/>
      <c r="F8" s="65"/>
      <c r="G8" s="65"/>
      <c r="H8" s="65"/>
      <c r="I8" s="22"/>
    </row>
    <row r="9" spans="2:10" ht="26.25" x14ac:dyDescent="0.2">
      <c r="I9" s="30" t="s">
        <v>106</v>
      </c>
    </row>
    <row r="10" spans="2:10" ht="25.5" x14ac:dyDescent="0.2">
      <c r="I10" s="24"/>
    </row>
    <row r="11" spans="2:10" ht="20.25" x14ac:dyDescent="0.3">
      <c r="B11" s="2" t="s">
        <v>0</v>
      </c>
      <c r="C11" s="3"/>
      <c r="D11" s="3"/>
      <c r="E11" s="3"/>
      <c r="F11" s="3"/>
      <c r="G11" s="3"/>
      <c r="H11" s="3"/>
      <c r="I11" s="25">
        <f>I13+I30</f>
        <v>1675445.47</v>
      </c>
      <c r="J11" s="3"/>
    </row>
    <row r="12" spans="2:10" ht="20.25" x14ac:dyDescent="0.3">
      <c r="B12" s="2"/>
      <c r="C12" s="3"/>
      <c r="D12" s="3"/>
      <c r="E12" s="3"/>
      <c r="F12" s="3"/>
      <c r="G12" s="3"/>
      <c r="H12" s="3"/>
      <c r="I12" s="26"/>
      <c r="J12" s="3"/>
    </row>
    <row r="13" spans="2:10" ht="18" x14ac:dyDescent="0.25">
      <c r="C13" s="4" t="s">
        <v>1</v>
      </c>
      <c r="I13" s="27">
        <f>I15+I19+I24+I27</f>
        <v>85014.98</v>
      </c>
    </row>
    <row r="14" spans="2:10" ht="18" x14ac:dyDescent="0.25">
      <c r="C14" s="4"/>
      <c r="I14" s="27"/>
    </row>
    <row r="15" spans="2:10" ht="15.75" x14ac:dyDescent="0.25">
      <c r="B15" s="5"/>
      <c r="C15" s="5"/>
      <c r="D15" s="6" t="s">
        <v>2</v>
      </c>
      <c r="E15" s="5"/>
      <c r="F15" s="5"/>
      <c r="G15" s="5"/>
      <c r="H15" s="5"/>
      <c r="I15" s="28">
        <f>I16+I17</f>
        <v>85014.98</v>
      </c>
      <c r="J15" s="5"/>
    </row>
    <row r="16" spans="2:10" x14ac:dyDescent="0.2">
      <c r="E16" t="s">
        <v>3</v>
      </c>
      <c r="I16" s="22">
        <v>85014.98</v>
      </c>
    </row>
    <row r="17" spans="3:10" hidden="1" x14ac:dyDescent="0.2">
      <c r="E17" t="s">
        <v>4</v>
      </c>
      <c r="I17" s="22">
        <v>0</v>
      </c>
    </row>
    <row r="18" spans="3:10" hidden="1" x14ac:dyDescent="0.2">
      <c r="I18" s="22"/>
    </row>
    <row r="19" spans="3:10" ht="15.75" hidden="1" x14ac:dyDescent="0.25">
      <c r="D19" s="7" t="s">
        <v>5</v>
      </c>
      <c r="I19" s="29">
        <f>I20+I21+I22</f>
        <v>0</v>
      </c>
    </row>
    <row r="20" spans="3:10" hidden="1" x14ac:dyDescent="0.2">
      <c r="E20" t="s">
        <v>6</v>
      </c>
      <c r="I20" s="22">
        <v>0</v>
      </c>
    </row>
    <row r="21" spans="3:10" hidden="1" x14ac:dyDescent="0.2">
      <c r="E21" t="s">
        <v>7</v>
      </c>
      <c r="I21" s="22">
        <v>0</v>
      </c>
    </row>
    <row r="22" spans="3:10" hidden="1" x14ac:dyDescent="0.2">
      <c r="E22" t="s">
        <v>61</v>
      </c>
      <c r="I22" s="22">
        <v>0</v>
      </c>
    </row>
    <row r="23" spans="3:10" hidden="1" x14ac:dyDescent="0.2">
      <c r="I23" s="22"/>
    </row>
    <row r="24" spans="3:10" ht="15.75" hidden="1" x14ac:dyDescent="0.25">
      <c r="D24" s="7" t="s">
        <v>8</v>
      </c>
      <c r="I24" s="29">
        <f>SUM(I25:I25)</f>
        <v>0</v>
      </c>
    </row>
    <row r="25" spans="3:10" hidden="1" x14ac:dyDescent="0.2">
      <c r="E25" s="3" t="s">
        <v>24</v>
      </c>
      <c r="I25" s="22">
        <v>0</v>
      </c>
    </row>
    <row r="26" spans="3:10" hidden="1" x14ac:dyDescent="0.2">
      <c r="E26" s="3"/>
      <c r="I26" s="22"/>
    </row>
    <row r="27" spans="3:10" ht="15.75" hidden="1" x14ac:dyDescent="0.25">
      <c r="D27" s="7" t="s">
        <v>55</v>
      </c>
      <c r="I27" s="29">
        <f>I28</f>
        <v>0</v>
      </c>
    </row>
    <row r="28" spans="3:10" ht="15.75" hidden="1" x14ac:dyDescent="0.25">
      <c r="D28" s="7"/>
      <c r="E28" s="18" t="s">
        <v>56</v>
      </c>
      <c r="I28" s="22">
        <v>0</v>
      </c>
    </row>
    <row r="29" spans="3:10" x14ac:dyDescent="0.2">
      <c r="I29" s="22"/>
    </row>
    <row r="30" spans="3:10" ht="20.25" x14ac:dyDescent="0.3">
      <c r="C30" s="4" t="s">
        <v>25</v>
      </c>
      <c r="I30" s="25">
        <f>I32+I37+I41+I46</f>
        <v>1590430.49</v>
      </c>
      <c r="J30" s="17"/>
    </row>
    <row r="31" spans="3:10" ht="20.25" x14ac:dyDescent="0.3">
      <c r="C31" s="4"/>
      <c r="I31" s="25"/>
      <c r="J31" s="17"/>
    </row>
    <row r="32" spans="3:10" ht="15.75" x14ac:dyDescent="0.25">
      <c r="D32" s="7" t="s">
        <v>9</v>
      </c>
      <c r="I32" s="29">
        <f>SUM(I33:I35)</f>
        <v>271.52999999999997</v>
      </c>
    </row>
    <row r="33" spans="4:9" x14ac:dyDescent="0.2">
      <c r="E33" t="s">
        <v>10</v>
      </c>
      <c r="I33" s="22">
        <v>271.52999999999997</v>
      </c>
    </row>
    <row r="34" spans="4:9" hidden="1" x14ac:dyDescent="0.2">
      <c r="E34" t="s">
        <v>50</v>
      </c>
      <c r="I34" s="22">
        <v>0</v>
      </c>
    </row>
    <row r="35" spans="4:9" hidden="1" x14ac:dyDescent="0.2">
      <c r="E35" t="s">
        <v>60</v>
      </c>
      <c r="I35" s="22">
        <v>0</v>
      </c>
    </row>
    <row r="36" spans="4:9" hidden="1" x14ac:dyDescent="0.2">
      <c r="I36" s="22"/>
    </row>
    <row r="37" spans="4:9" ht="15.75" hidden="1" x14ac:dyDescent="0.25">
      <c r="D37" s="7" t="s">
        <v>11</v>
      </c>
      <c r="I37" s="29">
        <f>I38+I39</f>
        <v>0</v>
      </c>
    </row>
    <row r="38" spans="4:9" hidden="1" x14ac:dyDescent="0.2">
      <c r="E38" t="s">
        <v>12</v>
      </c>
      <c r="I38" s="22">
        <v>0</v>
      </c>
    </row>
    <row r="39" spans="4:9" hidden="1" x14ac:dyDescent="0.2">
      <c r="E39" s="18" t="s">
        <v>80</v>
      </c>
      <c r="I39" s="22">
        <v>0</v>
      </c>
    </row>
    <row r="40" spans="4:9" x14ac:dyDescent="0.2">
      <c r="E40" s="3"/>
      <c r="I40" s="22"/>
    </row>
    <row r="41" spans="4:9" ht="15.75" x14ac:dyDescent="0.25">
      <c r="D41" s="7" t="s">
        <v>13</v>
      </c>
      <c r="I41" s="29">
        <f>SUM(I42:I44)</f>
        <v>9400</v>
      </c>
    </row>
    <row r="42" spans="4:9" x14ac:dyDescent="0.2">
      <c r="E42" t="s">
        <v>14</v>
      </c>
      <c r="I42" s="22">
        <v>9400</v>
      </c>
    </row>
    <row r="43" spans="4:9" hidden="1" x14ac:dyDescent="0.2">
      <c r="E43" s="18" t="s">
        <v>58</v>
      </c>
      <c r="I43" s="22">
        <v>0</v>
      </c>
    </row>
    <row r="44" spans="4:9" hidden="1" x14ac:dyDescent="0.2">
      <c r="E44" t="s">
        <v>15</v>
      </c>
      <c r="I44" s="22">
        <v>0</v>
      </c>
    </row>
    <row r="45" spans="4:9" x14ac:dyDescent="0.2">
      <c r="I45" s="22"/>
    </row>
    <row r="46" spans="4:9" ht="15.75" x14ac:dyDescent="0.25">
      <c r="D46" s="7" t="s">
        <v>26</v>
      </c>
      <c r="I46" s="29">
        <f>SUM(I47:I48)</f>
        <v>1580758.96</v>
      </c>
    </row>
    <row r="47" spans="4:9" x14ac:dyDescent="0.2">
      <c r="E47" s="18" t="s">
        <v>114</v>
      </c>
      <c r="I47" s="22">
        <v>1580758.96</v>
      </c>
    </row>
    <row r="48" spans="4:9" hidden="1" x14ac:dyDescent="0.2">
      <c r="E48" s="18"/>
      <c r="I48" s="22"/>
    </row>
    <row r="49" spans="9:9" hidden="1" x14ac:dyDescent="0.2">
      <c r="I49" s="22"/>
    </row>
    <row r="50" spans="9:9" hidden="1" x14ac:dyDescent="0.2">
      <c r="I50" s="22"/>
    </row>
    <row r="51" spans="9:9" hidden="1" x14ac:dyDescent="0.2">
      <c r="I51" s="22"/>
    </row>
    <row r="52" spans="9:9" hidden="1" x14ac:dyDescent="0.2">
      <c r="I52" s="22"/>
    </row>
    <row r="53" spans="9:9" hidden="1" x14ac:dyDescent="0.2">
      <c r="I53" s="22"/>
    </row>
    <row r="54" spans="9:9" hidden="1" x14ac:dyDescent="0.2">
      <c r="I54" s="22"/>
    </row>
    <row r="55" spans="9:9" hidden="1" x14ac:dyDescent="0.2">
      <c r="I55" s="22"/>
    </row>
    <row r="56" spans="9:9" hidden="1" x14ac:dyDescent="0.2">
      <c r="I56" s="22"/>
    </row>
    <row r="57" spans="9:9" hidden="1" x14ac:dyDescent="0.2">
      <c r="I57" s="22"/>
    </row>
    <row r="58" spans="9:9" hidden="1" x14ac:dyDescent="0.2">
      <c r="I58" s="22"/>
    </row>
    <row r="59" spans="9:9" hidden="1" x14ac:dyDescent="0.2">
      <c r="I59" s="22"/>
    </row>
    <row r="60" spans="9:9" hidden="1" x14ac:dyDescent="0.2">
      <c r="I60" s="22"/>
    </row>
    <row r="61" spans="9:9" hidden="1" x14ac:dyDescent="0.2">
      <c r="I61" s="22"/>
    </row>
    <row r="62" spans="9:9" hidden="1" x14ac:dyDescent="0.2">
      <c r="I62" s="22"/>
    </row>
    <row r="63" spans="9:9" hidden="1" x14ac:dyDescent="0.2">
      <c r="I63" s="22"/>
    </row>
    <row r="64" spans="9:9" hidden="1" x14ac:dyDescent="0.2">
      <c r="I64" s="22"/>
    </row>
    <row r="65" spans="2:9" hidden="1" x14ac:dyDescent="0.2">
      <c r="I65" s="22"/>
    </row>
    <row r="66" spans="2:9" hidden="1" x14ac:dyDescent="0.2">
      <c r="I66" s="22"/>
    </row>
    <row r="67" spans="2:9" hidden="1" x14ac:dyDescent="0.2">
      <c r="I67" s="22"/>
    </row>
    <row r="68" spans="2:9" ht="25.5" hidden="1" x14ac:dyDescent="0.35">
      <c r="B68" s="66" t="s">
        <v>89</v>
      </c>
      <c r="C68" s="66"/>
      <c r="D68" s="66"/>
      <c r="E68" s="66"/>
      <c r="F68" s="66"/>
      <c r="G68" s="66"/>
      <c r="H68" s="66"/>
      <c r="I68" s="66"/>
    </row>
    <row r="69" spans="2:9" hidden="1" x14ac:dyDescent="0.2">
      <c r="B69" s="67" t="s">
        <v>90</v>
      </c>
      <c r="C69" s="67"/>
      <c r="D69" s="67"/>
      <c r="E69" s="67"/>
      <c r="F69" s="67"/>
      <c r="G69" s="67"/>
      <c r="H69" s="67"/>
      <c r="I69" s="67"/>
    </row>
    <row r="70" spans="2:9" hidden="1" x14ac:dyDescent="0.2">
      <c r="B70" s="67" t="s">
        <v>91</v>
      </c>
      <c r="C70" s="67"/>
      <c r="D70" s="67"/>
      <c r="E70" s="67"/>
      <c r="F70" s="67"/>
      <c r="G70" s="67"/>
      <c r="H70" s="67"/>
      <c r="I70" s="67"/>
    </row>
    <row r="71" spans="2:9" hidden="1" x14ac:dyDescent="0.2">
      <c r="B71" s="67" t="s">
        <v>92</v>
      </c>
      <c r="C71" s="67"/>
      <c r="D71" s="67"/>
      <c r="E71" s="67"/>
      <c r="F71" s="67"/>
      <c r="G71" s="67"/>
      <c r="H71" s="67"/>
      <c r="I71" s="67"/>
    </row>
    <row r="72" spans="2:9" hidden="1" x14ac:dyDescent="0.2">
      <c r="I72" s="22"/>
    </row>
    <row r="73" spans="2:9" ht="23.25" hidden="1" x14ac:dyDescent="0.35">
      <c r="B73" s="68" t="s">
        <v>75</v>
      </c>
      <c r="C73" s="68"/>
      <c r="D73" s="68"/>
      <c r="E73" s="68"/>
      <c r="F73" s="68"/>
      <c r="G73" s="68"/>
      <c r="H73" s="68"/>
      <c r="I73" s="68"/>
    </row>
    <row r="74" spans="2:9" ht="15.75" hidden="1" x14ac:dyDescent="0.25">
      <c r="B74" s="65"/>
      <c r="C74" s="65"/>
      <c r="D74" s="65"/>
      <c r="E74" s="65"/>
      <c r="F74" s="65"/>
      <c r="G74" s="65"/>
      <c r="H74" s="65"/>
      <c r="I74" s="22"/>
    </row>
    <row r="75" spans="2:9" ht="26.25" hidden="1" x14ac:dyDescent="0.2">
      <c r="I75" s="30" t="s">
        <v>106</v>
      </c>
    </row>
    <row r="76" spans="2:9" x14ac:dyDescent="0.2">
      <c r="I76" s="22"/>
    </row>
    <row r="77" spans="2:9" ht="20.25" x14ac:dyDescent="0.3">
      <c r="B77" s="2" t="s">
        <v>16</v>
      </c>
      <c r="C77" s="3"/>
      <c r="D77" s="3"/>
      <c r="E77" s="3"/>
      <c r="F77" s="3"/>
      <c r="G77" s="3"/>
      <c r="H77" s="3"/>
      <c r="I77" s="25">
        <f>I79+I94</f>
        <v>1675445.4700000002</v>
      </c>
    </row>
    <row r="78" spans="2:9" ht="20.25" x14ac:dyDescent="0.3">
      <c r="B78" s="2"/>
      <c r="C78" s="3"/>
      <c r="D78" s="3"/>
      <c r="E78" s="3"/>
      <c r="F78" s="3"/>
      <c r="G78" s="3"/>
      <c r="H78" s="3"/>
      <c r="I78" s="22"/>
    </row>
    <row r="79" spans="2:9" ht="18" x14ac:dyDescent="0.25">
      <c r="C79" s="4" t="s">
        <v>1</v>
      </c>
      <c r="I79" s="27">
        <f>I81+I90</f>
        <v>13396.06</v>
      </c>
    </row>
    <row r="80" spans="2:9" ht="18" x14ac:dyDescent="0.25">
      <c r="C80" s="4"/>
      <c r="I80" s="27"/>
    </row>
    <row r="81" spans="2:9" ht="15.75" x14ac:dyDescent="0.25">
      <c r="B81" s="5"/>
      <c r="C81" s="5"/>
      <c r="D81" s="6" t="s">
        <v>17</v>
      </c>
      <c r="E81" s="5"/>
      <c r="F81" s="5"/>
      <c r="G81" s="5"/>
      <c r="H81" s="5"/>
      <c r="I81" s="28">
        <f>SUM(I82:I88)</f>
        <v>13396.06</v>
      </c>
    </row>
    <row r="82" spans="2:9" hidden="1" x14ac:dyDescent="0.2">
      <c r="E82" t="s">
        <v>18</v>
      </c>
      <c r="I82" s="22">
        <v>0</v>
      </c>
    </row>
    <row r="83" spans="2:9" hidden="1" x14ac:dyDescent="0.2">
      <c r="E83" s="3" t="s">
        <v>27</v>
      </c>
      <c r="I83" s="22">
        <v>0</v>
      </c>
    </row>
    <row r="84" spans="2:9" x14ac:dyDescent="0.2">
      <c r="E84" s="18" t="s">
        <v>96</v>
      </c>
      <c r="I84" s="22">
        <v>533.08000000000004</v>
      </c>
    </row>
    <row r="85" spans="2:9" hidden="1" x14ac:dyDescent="0.2">
      <c r="E85" s="3" t="s">
        <v>28</v>
      </c>
      <c r="I85" s="22">
        <v>0</v>
      </c>
    </row>
    <row r="86" spans="2:9" x14ac:dyDescent="0.2">
      <c r="E86" s="3" t="s">
        <v>29</v>
      </c>
      <c r="I86" s="22">
        <v>12326.66</v>
      </c>
    </row>
    <row r="87" spans="2:9" hidden="1" x14ac:dyDescent="0.2">
      <c r="E87" s="3" t="s">
        <v>30</v>
      </c>
      <c r="I87" s="22">
        <v>0</v>
      </c>
    </row>
    <row r="88" spans="2:9" x14ac:dyDescent="0.2">
      <c r="E88" s="3" t="s">
        <v>19</v>
      </c>
      <c r="I88" s="22">
        <v>536.32000000000005</v>
      </c>
    </row>
    <row r="89" spans="2:9" hidden="1" x14ac:dyDescent="0.2">
      <c r="E89" s="3"/>
      <c r="I89" s="22"/>
    </row>
    <row r="90" spans="2:9" ht="15.75" hidden="1" x14ac:dyDescent="0.25">
      <c r="D90" s="7" t="s">
        <v>31</v>
      </c>
      <c r="I90" s="28">
        <f>SUM(I91:I93)</f>
        <v>0</v>
      </c>
    </row>
    <row r="91" spans="2:9" hidden="1" x14ac:dyDescent="0.2">
      <c r="E91" s="18" t="s">
        <v>97</v>
      </c>
      <c r="I91" s="22">
        <v>0</v>
      </c>
    </row>
    <row r="92" spans="2:9" hidden="1" x14ac:dyDescent="0.2">
      <c r="E92" t="s">
        <v>20</v>
      </c>
      <c r="I92" s="22"/>
    </row>
    <row r="93" spans="2:9" hidden="1" x14ac:dyDescent="0.2">
      <c r="I93" s="22"/>
    </row>
    <row r="94" spans="2:9" ht="18" hidden="1" x14ac:dyDescent="0.25">
      <c r="C94" s="4" t="s">
        <v>25</v>
      </c>
      <c r="I94" s="27">
        <f>I96+I99</f>
        <v>1662049.4100000001</v>
      </c>
    </row>
    <row r="95" spans="2:9" ht="18" hidden="1" x14ac:dyDescent="0.25">
      <c r="C95" s="4"/>
      <c r="I95" s="27"/>
    </row>
    <row r="96" spans="2:9" ht="15.75" hidden="1" x14ac:dyDescent="0.25">
      <c r="D96" s="7" t="s">
        <v>21</v>
      </c>
      <c r="E96" s="5"/>
      <c r="F96" s="5"/>
      <c r="G96" s="5"/>
      <c r="H96" s="5"/>
      <c r="I96" s="28">
        <f>SUM(I97:I97)</f>
        <v>0</v>
      </c>
    </row>
    <row r="97" spans="1:9" hidden="1" x14ac:dyDescent="0.2">
      <c r="E97" s="18" t="s">
        <v>54</v>
      </c>
      <c r="I97" s="22">
        <v>0</v>
      </c>
    </row>
    <row r="98" spans="1:9" x14ac:dyDescent="0.2">
      <c r="E98" s="18"/>
      <c r="I98" s="22"/>
    </row>
    <row r="99" spans="1:9" ht="15.75" x14ac:dyDescent="0.25">
      <c r="D99" s="7" t="s">
        <v>22</v>
      </c>
      <c r="E99" s="5"/>
      <c r="I99" s="28">
        <f>SUM(I100:I101)</f>
        <v>1662049.4100000001</v>
      </c>
    </row>
    <row r="100" spans="1:9" x14ac:dyDescent="0.2">
      <c r="E100" t="s">
        <v>23</v>
      </c>
      <c r="I100" s="22">
        <v>0</v>
      </c>
    </row>
    <row r="101" spans="1:9" x14ac:dyDescent="0.2">
      <c r="E101" s="18" t="s">
        <v>98</v>
      </c>
      <c r="I101" s="20">
        <f>26980.12+1635069.29</f>
        <v>1662049.4100000001</v>
      </c>
    </row>
    <row r="102" spans="1:9" x14ac:dyDescent="0.2">
      <c r="A102" t="s">
        <v>118</v>
      </c>
    </row>
    <row r="105" spans="1:9" x14ac:dyDescent="0.2">
      <c r="B105" s="18" t="s">
        <v>113</v>
      </c>
      <c r="H105" s="19"/>
    </row>
    <row r="106" spans="1:9" x14ac:dyDescent="0.2">
      <c r="B106" s="18"/>
      <c r="H106" s="19"/>
    </row>
    <row r="107" spans="1:9" ht="14.25" x14ac:dyDescent="0.2">
      <c r="B107" t="s">
        <v>72</v>
      </c>
      <c r="F107" s="53" t="s">
        <v>73</v>
      </c>
      <c r="G107" s="53"/>
    </row>
    <row r="108" spans="1:9" x14ac:dyDescent="0.2">
      <c r="B108" t="s">
        <v>74</v>
      </c>
      <c r="F108" s="64" t="s">
        <v>93</v>
      </c>
      <c r="G108" s="61"/>
      <c r="H108" s="61"/>
    </row>
    <row r="109" spans="1:9" x14ac:dyDescent="0.2">
      <c r="B109" t="s">
        <v>105</v>
      </c>
      <c r="F109" s="62" t="s">
        <v>94</v>
      </c>
      <c r="G109" s="32"/>
      <c r="H109" s="32"/>
    </row>
    <row r="110" spans="1:9" x14ac:dyDescent="0.2">
      <c r="B110" t="s">
        <v>57</v>
      </c>
      <c r="F110" s="62" t="s">
        <v>95</v>
      </c>
      <c r="G110" s="32"/>
      <c r="H110" s="32"/>
    </row>
    <row r="119" spans="1:9" ht="23.25" x14ac:dyDescent="0.35">
      <c r="A119" s="68" t="s">
        <v>32</v>
      </c>
      <c r="B119" s="68"/>
      <c r="C119" s="68"/>
      <c r="D119" s="68"/>
      <c r="E119" s="68"/>
      <c r="F119" s="68"/>
      <c r="G119" s="68"/>
      <c r="H119" s="68"/>
      <c r="I119" s="68"/>
    </row>
    <row r="120" spans="1:9" ht="15.75" x14ac:dyDescent="0.25">
      <c r="A120" s="65"/>
      <c r="B120" s="65"/>
      <c r="C120" s="65"/>
      <c r="D120" s="65"/>
      <c r="E120" s="65"/>
      <c r="F120" s="65"/>
      <c r="G120" s="65"/>
      <c r="H120" s="65"/>
      <c r="I120" s="22"/>
    </row>
    <row r="121" spans="1:9" ht="26.25" x14ac:dyDescent="0.2">
      <c r="H121" s="23"/>
      <c r="I121" s="30" t="s">
        <v>106</v>
      </c>
    </row>
    <row r="122" spans="1:9" ht="18" x14ac:dyDescent="0.25">
      <c r="B122" s="4" t="s">
        <v>33</v>
      </c>
      <c r="H122" s="27"/>
      <c r="I122" s="27"/>
    </row>
    <row r="123" spans="1:9" ht="15.75" x14ac:dyDescent="0.25">
      <c r="A123" s="5"/>
      <c r="B123" s="5"/>
      <c r="C123" s="7" t="s">
        <v>99</v>
      </c>
      <c r="D123" s="5"/>
      <c r="E123" s="5"/>
      <c r="F123" s="5"/>
      <c r="G123" s="5"/>
      <c r="H123" s="28"/>
      <c r="I123" s="28">
        <f>SUM(I124:I124)</f>
        <v>2606553.85</v>
      </c>
    </row>
    <row r="124" spans="1:9" x14ac:dyDescent="0.2">
      <c r="D124" t="s">
        <v>100</v>
      </c>
      <c r="H124" s="22"/>
      <c r="I124" s="22">
        <v>2606553.85</v>
      </c>
    </row>
    <row r="125" spans="1:9" x14ac:dyDescent="0.2">
      <c r="H125" s="22"/>
      <c r="I125" s="22"/>
    </row>
    <row r="126" spans="1:9" ht="15.75" hidden="1" x14ac:dyDescent="0.25">
      <c r="C126" s="7" t="s">
        <v>34</v>
      </c>
      <c r="H126" s="29"/>
      <c r="I126" s="29">
        <v>0</v>
      </c>
    </row>
    <row r="127" spans="1:9" ht="15.75" hidden="1" x14ac:dyDescent="0.25">
      <c r="C127" s="7"/>
      <c r="H127" s="29"/>
      <c r="I127" s="29"/>
    </row>
    <row r="128" spans="1:9" ht="18" hidden="1" x14ac:dyDescent="0.25">
      <c r="B128" s="4" t="s">
        <v>59</v>
      </c>
      <c r="D128" s="3"/>
      <c r="H128" s="27"/>
      <c r="I128" s="27">
        <f>I123+I126</f>
        <v>2606553.85</v>
      </c>
    </row>
    <row r="129" spans="1:9" ht="18" x14ac:dyDescent="0.25">
      <c r="B129" s="4"/>
      <c r="D129" s="3"/>
      <c r="H129" s="27"/>
      <c r="I129" s="27"/>
    </row>
    <row r="130" spans="1:9" ht="15.75" x14ac:dyDescent="0.25">
      <c r="C130" s="6" t="s">
        <v>35</v>
      </c>
      <c r="D130" s="3"/>
      <c r="H130" s="28"/>
      <c r="I130" s="28">
        <f>SUM(I131:I132)</f>
        <v>-969453.36</v>
      </c>
    </row>
    <row r="131" spans="1:9" x14ac:dyDescent="0.2">
      <c r="D131" s="18" t="s">
        <v>101</v>
      </c>
      <c r="H131" s="22"/>
      <c r="I131" s="22">
        <v>-969453.36</v>
      </c>
    </row>
    <row r="132" spans="1:9" x14ac:dyDescent="0.2">
      <c r="D132" s="3"/>
      <c r="H132" s="22"/>
      <c r="I132" s="22">
        <v>0</v>
      </c>
    </row>
    <row r="133" spans="1:9" ht="15.75" x14ac:dyDescent="0.25">
      <c r="A133" s="7"/>
      <c r="B133" s="7"/>
      <c r="C133" s="7" t="s">
        <v>51</v>
      </c>
      <c r="D133" s="7"/>
      <c r="E133" s="7"/>
      <c r="F133" s="7"/>
      <c r="G133" s="7"/>
      <c r="H133" s="29"/>
      <c r="I133" s="29">
        <f>SUM(I134:I135)</f>
        <v>-2033.92</v>
      </c>
    </row>
    <row r="134" spans="1:9" x14ac:dyDescent="0.2">
      <c r="D134" s="18" t="s">
        <v>52</v>
      </c>
      <c r="H134" s="22"/>
      <c r="I134" s="22">
        <v>0</v>
      </c>
    </row>
    <row r="135" spans="1:9" x14ac:dyDescent="0.2">
      <c r="D135" s="18" t="s">
        <v>53</v>
      </c>
      <c r="H135" s="26"/>
      <c r="I135" s="26">
        <v>-2033.92</v>
      </c>
    </row>
    <row r="136" spans="1:9" ht="15.75" x14ac:dyDescent="0.25">
      <c r="C136" s="7" t="s">
        <v>37</v>
      </c>
      <c r="D136" s="3"/>
      <c r="H136" s="28"/>
      <c r="I136" s="28">
        <f>SUM(I137:I138)</f>
        <v>2.72</v>
      </c>
    </row>
    <row r="137" spans="1:9" hidden="1" x14ac:dyDescent="0.2">
      <c r="D137" s="3" t="s">
        <v>38</v>
      </c>
      <c r="H137" s="26"/>
      <c r="I137" s="26">
        <v>0</v>
      </c>
    </row>
    <row r="138" spans="1:9" hidden="1" x14ac:dyDescent="0.2">
      <c r="D138" s="18" t="s">
        <v>36</v>
      </c>
      <c r="H138" s="22"/>
      <c r="I138" s="22">
        <v>2.72</v>
      </c>
    </row>
    <row r="139" spans="1:9" ht="15.75" hidden="1" x14ac:dyDescent="0.25">
      <c r="C139" s="6" t="s">
        <v>39</v>
      </c>
      <c r="D139" s="3"/>
      <c r="H139" s="28"/>
      <c r="I139" s="28">
        <f>SUM(I140:I140)</f>
        <v>0</v>
      </c>
    </row>
    <row r="140" spans="1:9" hidden="1" x14ac:dyDescent="0.2">
      <c r="D140" s="3" t="s">
        <v>36</v>
      </c>
      <c r="H140" s="26"/>
      <c r="I140" s="26">
        <v>0</v>
      </c>
    </row>
    <row r="141" spans="1:9" x14ac:dyDescent="0.2">
      <c r="D141" s="3"/>
      <c r="H141" s="26"/>
      <c r="I141" s="26"/>
    </row>
    <row r="142" spans="1:9" ht="18" hidden="1" x14ac:dyDescent="0.25">
      <c r="B142" s="4" t="s">
        <v>102</v>
      </c>
      <c r="D142" s="3"/>
      <c r="H142" s="27"/>
      <c r="I142" s="27">
        <f>I128+I130+I133+I136+I139</f>
        <v>1635069.2900000003</v>
      </c>
    </row>
    <row r="143" spans="1:9" ht="18" hidden="1" x14ac:dyDescent="0.25">
      <c r="B143" s="4"/>
      <c r="D143" s="3"/>
      <c r="H143" s="27"/>
      <c r="I143" s="27"/>
    </row>
    <row r="144" spans="1:9" ht="15.75" hidden="1" x14ac:dyDescent="0.25">
      <c r="C144" s="6" t="s">
        <v>40</v>
      </c>
      <c r="D144" s="3"/>
      <c r="H144" s="28"/>
      <c r="I144" s="28">
        <f>SUM(I145:I146)</f>
        <v>0</v>
      </c>
    </row>
    <row r="145" spans="1:9" hidden="1" x14ac:dyDescent="0.2">
      <c r="D145" s="3" t="s">
        <v>41</v>
      </c>
      <c r="H145" s="22"/>
      <c r="I145" s="22">
        <v>0</v>
      </c>
    </row>
    <row r="146" spans="1:9" hidden="1" x14ac:dyDescent="0.2">
      <c r="D146" s="3" t="s">
        <v>42</v>
      </c>
      <c r="H146" s="22"/>
      <c r="I146" s="22">
        <v>0</v>
      </c>
    </row>
    <row r="147" spans="1:9" ht="20.25" x14ac:dyDescent="0.3">
      <c r="A147" s="8"/>
      <c r="B147" s="2" t="s">
        <v>103</v>
      </c>
      <c r="C147" s="8"/>
      <c r="D147" s="8"/>
      <c r="E147" s="8"/>
      <c r="F147" s="8"/>
      <c r="G147" s="8"/>
      <c r="H147" s="25"/>
      <c r="I147" s="25">
        <f>I142+I144</f>
        <v>1635069.2900000003</v>
      </c>
    </row>
    <row r="148" spans="1:9" x14ac:dyDescent="0.2">
      <c r="A148" t="s">
        <v>119</v>
      </c>
    </row>
    <row r="150" spans="1:9" ht="20.25" x14ac:dyDescent="0.3">
      <c r="A150" s="69" t="s">
        <v>43</v>
      </c>
      <c r="B150" s="69"/>
      <c r="C150" s="69"/>
      <c r="D150" s="69"/>
      <c r="E150" s="69"/>
      <c r="F150" s="69"/>
      <c r="G150" s="69"/>
      <c r="H150" s="69"/>
      <c r="I150" s="69"/>
    </row>
    <row r="152" spans="1:9" ht="26.25" x14ac:dyDescent="0.25">
      <c r="B152" s="70"/>
      <c r="C152" s="71"/>
      <c r="D152" s="71"/>
      <c r="E152" s="72"/>
      <c r="F152" s="9" t="s">
        <v>44</v>
      </c>
      <c r="G152" s="9" t="s">
        <v>98</v>
      </c>
      <c r="H152" s="9" t="s">
        <v>104</v>
      </c>
      <c r="I152" s="10" t="s">
        <v>45</v>
      </c>
    </row>
    <row r="153" spans="1:9" x14ac:dyDescent="0.2">
      <c r="B153" s="12" t="s">
        <v>85</v>
      </c>
      <c r="C153" s="13"/>
      <c r="D153" s="13"/>
      <c r="E153" s="13"/>
      <c r="F153" s="15">
        <v>0</v>
      </c>
      <c r="G153" s="15">
        <v>26980.12</v>
      </c>
      <c r="H153" s="15">
        <v>0</v>
      </c>
      <c r="I153" s="15">
        <f t="shared" ref="I153:I159" si="0">SUM(F153:H153)</f>
        <v>26980.12</v>
      </c>
    </row>
    <row r="154" spans="1:9" ht="12.75" hidden="1" customHeight="1" x14ac:dyDescent="0.2">
      <c r="B154" s="12" t="s">
        <v>46</v>
      </c>
      <c r="C154" s="12"/>
      <c r="D154" s="12"/>
      <c r="E154" s="12"/>
      <c r="F154" s="11">
        <v>0</v>
      </c>
      <c r="G154" s="11">
        <v>0</v>
      </c>
      <c r="H154" s="11">
        <v>0</v>
      </c>
      <c r="I154" s="11">
        <f t="shared" si="0"/>
        <v>0</v>
      </c>
    </row>
    <row r="155" spans="1:9" ht="12.75" hidden="1" customHeight="1" x14ac:dyDescent="0.2">
      <c r="B155" s="12" t="s">
        <v>87</v>
      </c>
      <c r="C155" s="12"/>
      <c r="D155" s="12"/>
      <c r="E155" s="12"/>
      <c r="F155" s="11"/>
      <c r="G155" s="11"/>
      <c r="H155" s="11"/>
      <c r="I155" s="11">
        <f t="shared" si="0"/>
        <v>0</v>
      </c>
    </row>
    <row r="156" spans="1:9" ht="12.75" hidden="1" customHeight="1" x14ac:dyDescent="0.2">
      <c r="B156" s="13"/>
      <c r="C156" s="13" t="s">
        <v>86</v>
      </c>
      <c r="D156" s="13"/>
      <c r="E156" s="13"/>
      <c r="F156" s="11">
        <v>0</v>
      </c>
      <c r="G156" s="11">
        <v>0</v>
      </c>
      <c r="H156" s="11">
        <v>0</v>
      </c>
      <c r="I156" s="11">
        <f t="shared" si="0"/>
        <v>0</v>
      </c>
    </row>
    <row r="157" spans="1:9" x14ac:dyDescent="0.2">
      <c r="B157" s="13"/>
      <c r="C157" s="13" t="s">
        <v>88</v>
      </c>
      <c r="D157" s="13"/>
      <c r="E157" s="13"/>
      <c r="F157" s="11">
        <v>0</v>
      </c>
      <c r="G157" s="11">
        <v>0</v>
      </c>
      <c r="H157" s="11">
        <v>0</v>
      </c>
      <c r="I157" s="11">
        <f t="shared" si="0"/>
        <v>0</v>
      </c>
    </row>
    <row r="158" spans="1:9" ht="15.75" customHeight="1" x14ac:dyDescent="0.2">
      <c r="B158" s="12" t="s">
        <v>108</v>
      </c>
      <c r="C158" s="13"/>
      <c r="D158" s="13"/>
      <c r="E158" s="13"/>
      <c r="F158" s="11"/>
      <c r="G158" s="11">
        <v>1635069.29</v>
      </c>
      <c r="H158" s="21">
        <v>0</v>
      </c>
      <c r="I158" s="11">
        <f t="shared" si="0"/>
        <v>1635069.29</v>
      </c>
    </row>
    <row r="159" spans="1:9" ht="12.75" hidden="1" customHeight="1" x14ac:dyDescent="0.25">
      <c r="B159" s="12" t="s">
        <v>47</v>
      </c>
      <c r="C159" s="12"/>
      <c r="D159" s="14"/>
      <c r="E159" s="12"/>
      <c r="F159" s="15"/>
      <c r="G159" s="21">
        <v>0</v>
      </c>
      <c r="H159" s="16">
        <v>0</v>
      </c>
      <c r="I159" s="11">
        <f t="shared" si="0"/>
        <v>0</v>
      </c>
    </row>
    <row r="160" spans="1:9" hidden="1" x14ac:dyDescent="0.2">
      <c r="B160" s="13"/>
      <c r="C160" s="13" t="s">
        <v>48</v>
      </c>
      <c r="D160" s="13"/>
      <c r="E160" s="13"/>
      <c r="F160" s="11"/>
      <c r="G160" s="11"/>
      <c r="H160" s="11"/>
      <c r="I160" s="11"/>
    </row>
    <row r="161" spans="1:9" x14ac:dyDescent="0.2">
      <c r="B161" s="12" t="s">
        <v>49</v>
      </c>
      <c r="C161" s="13"/>
      <c r="D161" s="13"/>
      <c r="E161" s="13"/>
      <c r="F161" s="11"/>
      <c r="G161" s="21">
        <v>0</v>
      </c>
      <c r="H161" s="11">
        <v>0</v>
      </c>
      <c r="I161" s="11">
        <f>SUM(F161:H161)</f>
        <v>0</v>
      </c>
    </row>
    <row r="162" spans="1:9" x14ac:dyDescent="0.2">
      <c r="B162" s="12" t="s">
        <v>107</v>
      </c>
      <c r="C162" s="13"/>
      <c r="D162" s="13"/>
      <c r="E162" s="13"/>
      <c r="F162" s="15">
        <f>F153</f>
        <v>0</v>
      </c>
      <c r="G162" s="15">
        <f>G153+G158+G161</f>
        <v>1662049.4100000001</v>
      </c>
      <c r="H162" s="15">
        <f>SUM(H153:H161)</f>
        <v>0</v>
      </c>
      <c r="I162" s="15">
        <f>I153+I158+I161+I156+I157</f>
        <v>1662049.4100000001</v>
      </c>
    </row>
    <row r="163" spans="1:9" x14ac:dyDescent="0.2">
      <c r="A163" s="31" t="s">
        <v>118</v>
      </c>
    </row>
    <row r="164" spans="1:9" ht="13.5" thickBot="1" x14ac:dyDescent="0.25"/>
    <row r="165" spans="1:9" ht="15.75" x14ac:dyDescent="0.25">
      <c r="B165" s="73" t="s">
        <v>109</v>
      </c>
      <c r="C165" s="74"/>
      <c r="D165" s="74"/>
      <c r="E165" s="74"/>
      <c r="F165" s="74"/>
      <c r="G165" s="74"/>
      <c r="H165" s="74"/>
      <c r="I165" s="75"/>
    </row>
    <row r="166" spans="1:9" x14ac:dyDescent="0.2">
      <c r="B166" s="33"/>
      <c r="C166" s="34"/>
      <c r="D166" s="34"/>
      <c r="E166" s="34"/>
      <c r="F166" s="34"/>
      <c r="G166" s="34"/>
      <c r="H166" s="34"/>
      <c r="I166" s="35"/>
    </row>
    <row r="167" spans="1:9" x14ac:dyDescent="0.2">
      <c r="B167" s="36" t="s">
        <v>62</v>
      </c>
      <c r="C167" s="37"/>
      <c r="D167" s="37"/>
      <c r="E167" s="37"/>
      <c r="F167" s="37"/>
      <c r="G167" s="37"/>
      <c r="H167" s="37"/>
      <c r="I167" s="38"/>
    </row>
    <row r="168" spans="1:9" x14ac:dyDescent="0.2">
      <c r="B168" s="39"/>
      <c r="C168" s="40" t="s">
        <v>110</v>
      </c>
      <c r="D168" s="41"/>
      <c r="E168" s="41"/>
      <c r="F168" s="41"/>
      <c r="G168" s="41"/>
      <c r="H168" s="41"/>
      <c r="I168" s="55">
        <v>1635069.29</v>
      </c>
    </row>
    <row r="169" spans="1:9" hidden="1" x14ac:dyDescent="0.2">
      <c r="B169" s="39"/>
      <c r="C169" s="40" t="s">
        <v>63</v>
      </c>
      <c r="D169" s="41"/>
      <c r="E169" s="41"/>
      <c r="F169" s="41"/>
      <c r="G169" s="41"/>
      <c r="H169" s="41"/>
      <c r="I169" s="55">
        <v>0</v>
      </c>
    </row>
    <row r="170" spans="1:9" hidden="1" x14ac:dyDescent="0.2">
      <c r="B170" s="39"/>
      <c r="C170" s="40" t="s">
        <v>81</v>
      </c>
      <c r="D170" s="41"/>
      <c r="E170" s="41"/>
      <c r="F170" s="41"/>
      <c r="G170" s="41"/>
      <c r="H170" s="41"/>
      <c r="I170" s="56">
        <f>-(L169+L170-K169-K170)</f>
        <v>0</v>
      </c>
    </row>
    <row r="171" spans="1:9" hidden="1" x14ac:dyDescent="0.2">
      <c r="B171" s="39"/>
      <c r="C171" s="40" t="s">
        <v>82</v>
      </c>
      <c r="D171" s="41"/>
      <c r="E171" s="41"/>
      <c r="F171" s="41"/>
      <c r="G171" s="41"/>
      <c r="H171" s="41"/>
      <c r="I171" s="59">
        <f>-(L171-K171)</f>
        <v>0</v>
      </c>
    </row>
    <row r="172" spans="1:9" hidden="1" x14ac:dyDescent="0.2">
      <c r="B172" s="39"/>
      <c r="C172" s="40" t="s">
        <v>83</v>
      </c>
      <c r="D172" s="41"/>
      <c r="E172" s="41"/>
      <c r="F172" s="41"/>
      <c r="G172" s="41"/>
      <c r="H172" s="41"/>
      <c r="I172" s="59">
        <v>0</v>
      </c>
    </row>
    <row r="173" spans="1:9" x14ac:dyDescent="0.2">
      <c r="B173" s="39"/>
      <c r="C173" s="40" t="s">
        <v>64</v>
      </c>
      <c r="D173" s="41"/>
      <c r="E173" s="41"/>
      <c r="F173" s="41"/>
      <c r="G173" s="41"/>
      <c r="H173" s="41"/>
      <c r="I173" s="55">
        <v>419.28</v>
      </c>
    </row>
    <row r="174" spans="1:9" hidden="1" x14ac:dyDescent="0.2">
      <c r="B174" s="39"/>
      <c r="C174" s="40" t="s">
        <v>65</v>
      </c>
      <c r="D174" s="41"/>
      <c r="E174" s="41"/>
      <c r="F174" s="41"/>
      <c r="G174" s="41"/>
      <c r="H174" s="41"/>
      <c r="I174" s="55">
        <f>K186-L186</f>
        <v>0</v>
      </c>
    </row>
    <row r="175" spans="1:9" hidden="1" x14ac:dyDescent="0.2">
      <c r="B175" s="39"/>
      <c r="C175" s="40" t="s">
        <v>77</v>
      </c>
      <c r="D175" s="41"/>
      <c r="E175" s="41"/>
      <c r="F175" s="41"/>
      <c r="G175" s="41"/>
      <c r="H175" s="41"/>
      <c r="I175" s="55">
        <f>(M187+M188)</f>
        <v>0</v>
      </c>
    </row>
    <row r="176" spans="1:9" hidden="1" x14ac:dyDescent="0.2">
      <c r="B176" s="39"/>
      <c r="C176" s="40" t="s">
        <v>66</v>
      </c>
      <c r="D176" s="41"/>
      <c r="E176" s="41"/>
      <c r="F176" s="41"/>
      <c r="G176" s="41"/>
      <c r="H176" s="41"/>
      <c r="I176" s="42">
        <v>0</v>
      </c>
    </row>
    <row r="177" spans="2:9" x14ac:dyDescent="0.2">
      <c r="B177" s="43" t="s">
        <v>76</v>
      </c>
      <c r="C177" s="37"/>
      <c r="D177" s="37"/>
      <c r="E177" s="37"/>
      <c r="F177" s="37"/>
      <c r="G177" s="37"/>
      <c r="H177" s="37"/>
      <c r="I177" s="38">
        <f>SUM(I168:I176)</f>
        <v>1635488.57</v>
      </c>
    </row>
    <row r="178" spans="2:9" x14ac:dyDescent="0.2">
      <c r="B178" s="44"/>
      <c r="I178" s="45"/>
    </row>
    <row r="179" spans="2:9" x14ac:dyDescent="0.2">
      <c r="B179" s="36" t="s">
        <v>67</v>
      </c>
      <c r="C179" s="37"/>
      <c r="D179" s="37"/>
      <c r="E179" s="37"/>
      <c r="F179" s="37"/>
      <c r="G179" s="37"/>
      <c r="H179" s="37"/>
      <c r="I179" s="38"/>
    </row>
    <row r="180" spans="2:9" x14ac:dyDescent="0.2">
      <c r="B180" s="39"/>
      <c r="C180" s="40" t="s">
        <v>115</v>
      </c>
      <c r="D180" s="41"/>
      <c r="E180" s="41"/>
      <c r="F180" s="41"/>
      <c r="G180" s="41"/>
      <c r="H180" s="41"/>
      <c r="I180" s="60">
        <v>20.71</v>
      </c>
    </row>
    <row r="181" spans="2:9" ht="15" hidden="1" x14ac:dyDescent="0.35">
      <c r="B181" s="39"/>
      <c r="C181" s="40" t="s">
        <v>68</v>
      </c>
      <c r="D181" s="41"/>
      <c r="E181" s="41"/>
      <c r="F181" s="41"/>
      <c r="G181" s="41"/>
      <c r="H181" s="41"/>
      <c r="I181" s="57">
        <v>0</v>
      </c>
    </row>
    <row r="182" spans="2:9" x14ac:dyDescent="0.2">
      <c r="B182" s="44"/>
      <c r="I182" s="45"/>
    </row>
    <row r="183" spans="2:9" x14ac:dyDescent="0.2">
      <c r="B183" s="36" t="s">
        <v>116</v>
      </c>
      <c r="C183" s="37"/>
      <c r="D183" s="37"/>
      <c r="E183" s="37"/>
      <c r="F183" s="37"/>
      <c r="G183" s="37"/>
      <c r="H183" s="37"/>
      <c r="I183" s="38">
        <f>SUM(I180:I182)</f>
        <v>20.71</v>
      </c>
    </row>
    <row r="184" spans="2:9" x14ac:dyDescent="0.2">
      <c r="B184" s="33"/>
      <c r="C184" s="34"/>
      <c r="D184" s="34"/>
      <c r="E184" s="34"/>
      <c r="F184" s="34"/>
      <c r="G184" s="34"/>
      <c r="H184" s="34"/>
      <c r="I184" s="35"/>
    </row>
    <row r="185" spans="2:9" x14ac:dyDescent="0.2">
      <c r="B185" s="36" t="s">
        <v>69</v>
      </c>
      <c r="C185" s="37"/>
      <c r="D185" s="37"/>
      <c r="E185" s="37"/>
      <c r="F185" s="37"/>
      <c r="G185" s="37"/>
      <c r="H185" s="37"/>
      <c r="I185" s="38"/>
    </row>
    <row r="186" spans="2:9" hidden="1" x14ac:dyDescent="0.2">
      <c r="B186" s="39"/>
      <c r="C186" s="40" t="s">
        <v>84</v>
      </c>
      <c r="D186" s="41"/>
      <c r="E186" s="41"/>
      <c r="F186" s="41"/>
      <c r="G186" s="41"/>
      <c r="H186" s="41"/>
      <c r="I186" s="59">
        <f>-M174</f>
        <v>0</v>
      </c>
    </row>
    <row r="187" spans="2:9" x14ac:dyDescent="0.2">
      <c r="B187" s="39"/>
      <c r="C187" s="40" t="s">
        <v>78</v>
      </c>
      <c r="D187" s="41"/>
      <c r="E187" s="41"/>
      <c r="F187" s="41"/>
      <c r="G187" s="41"/>
      <c r="H187" s="41"/>
      <c r="I187" s="56">
        <v>-1580758.96</v>
      </c>
    </row>
    <row r="188" spans="2:9" hidden="1" x14ac:dyDescent="0.2">
      <c r="B188" s="39"/>
      <c r="C188" s="40" t="s">
        <v>79</v>
      </c>
      <c r="D188" s="41"/>
      <c r="E188" s="41"/>
      <c r="F188" s="41"/>
      <c r="G188" s="41"/>
      <c r="H188" s="41"/>
      <c r="I188" s="55">
        <f>-(L177-K177)</f>
        <v>0</v>
      </c>
    </row>
    <row r="189" spans="2:9" ht="15" x14ac:dyDescent="0.35">
      <c r="B189" s="33"/>
      <c r="C189" s="34"/>
      <c r="D189" s="34"/>
      <c r="E189" s="34"/>
      <c r="F189" s="34"/>
      <c r="G189" s="34"/>
      <c r="H189" s="34"/>
      <c r="I189" s="46"/>
    </row>
    <row r="190" spans="2:9" x14ac:dyDescent="0.2">
      <c r="B190" s="43" t="s">
        <v>70</v>
      </c>
      <c r="C190" s="37"/>
      <c r="D190" s="37"/>
      <c r="E190" s="37"/>
      <c r="F190" s="37"/>
      <c r="G190" s="37"/>
      <c r="H190" s="37"/>
      <c r="I190" s="38">
        <f>SUM(I186:I189)</f>
        <v>-1580758.96</v>
      </c>
    </row>
    <row r="191" spans="2:9" ht="13.5" thickBot="1" x14ac:dyDescent="0.25">
      <c r="B191" s="33"/>
      <c r="C191" s="34"/>
      <c r="D191" s="34"/>
      <c r="E191" s="34"/>
      <c r="F191" s="34"/>
      <c r="G191" s="34"/>
      <c r="H191" s="34"/>
      <c r="I191" s="35"/>
    </row>
    <row r="192" spans="2:9" ht="13.5" thickBot="1" x14ac:dyDescent="0.25">
      <c r="B192" s="47" t="s">
        <v>117</v>
      </c>
      <c r="C192" s="48"/>
      <c r="D192" s="48"/>
      <c r="E192" s="48"/>
      <c r="F192" s="48"/>
      <c r="G192" s="48"/>
      <c r="H192" s="48"/>
      <c r="I192" s="49">
        <f>+I177+I183+I190</f>
        <v>54750.320000000065</v>
      </c>
    </row>
    <row r="193" spans="2:11" x14ac:dyDescent="0.2">
      <c r="B193" s="33"/>
      <c r="C193" s="34"/>
      <c r="D193" s="34"/>
      <c r="E193" s="34"/>
      <c r="F193" s="34"/>
      <c r="G193" s="34"/>
      <c r="H193" s="34"/>
      <c r="I193" s="35"/>
    </row>
    <row r="194" spans="2:11" x14ac:dyDescent="0.2">
      <c r="B194" s="50" t="s">
        <v>111</v>
      </c>
      <c r="C194" s="41"/>
      <c r="D194" s="41"/>
      <c r="E194" s="41"/>
      <c r="F194" s="41"/>
      <c r="G194" s="41"/>
      <c r="H194" s="41"/>
      <c r="I194" s="42">
        <v>30264.66</v>
      </c>
    </row>
    <row r="195" spans="2:11" x14ac:dyDescent="0.2">
      <c r="B195" s="39"/>
      <c r="C195" s="41"/>
      <c r="D195" s="41"/>
      <c r="E195" s="41"/>
      <c r="F195" s="41"/>
      <c r="G195" s="41"/>
      <c r="H195" s="41"/>
      <c r="I195" s="42"/>
    </row>
    <row r="196" spans="2:11" x14ac:dyDescent="0.2">
      <c r="B196" s="36" t="s">
        <v>112</v>
      </c>
      <c r="C196" s="37"/>
      <c r="D196" s="37"/>
      <c r="E196" s="37"/>
      <c r="F196" s="37"/>
      <c r="G196" s="37"/>
      <c r="H196" s="37"/>
      <c r="I196" s="38">
        <v>85014.98</v>
      </c>
    </row>
    <row r="197" spans="2:11" ht="13.5" thickBot="1" x14ac:dyDescent="0.25">
      <c r="B197" s="44"/>
      <c r="I197" s="45"/>
    </row>
    <row r="198" spans="2:11" ht="13.5" thickBot="1" x14ac:dyDescent="0.25">
      <c r="B198" s="51" t="s">
        <v>71</v>
      </c>
      <c r="C198" s="52"/>
      <c r="D198" s="52"/>
      <c r="E198" s="52"/>
      <c r="F198" s="52"/>
      <c r="G198" s="52"/>
      <c r="H198" s="52"/>
      <c r="I198" s="58">
        <f>I196-I194</f>
        <v>54750.319999999992</v>
      </c>
    </row>
    <row r="200" spans="2:11" hidden="1" x14ac:dyDescent="0.2">
      <c r="I200" s="19">
        <f>I198-I192</f>
        <v>-7.2759576141834259E-11</v>
      </c>
    </row>
    <row r="201" spans="2:11" x14ac:dyDescent="0.2">
      <c r="B201" s="18" t="s">
        <v>113</v>
      </c>
      <c r="H201" s="19"/>
      <c r="I201" s="19"/>
    </row>
    <row r="202" spans="2:11" x14ac:dyDescent="0.2">
      <c r="B202" s="18"/>
      <c r="H202" s="19"/>
      <c r="I202" s="19"/>
    </row>
    <row r="203" spans="2:11" ht="14.25" x14ac:dyDescent="0.2">
      <c r="B203" t="s">
        <v>72</v>
      </c>
      <c r="F203" s="53" t="s">
        <v>73</v>
      </c>
      <c r="G203" s="53"/>
    </row>
    <row r="204" spans="2:11" x14ac:dyDescent="0.2">
      <c r="B204" t="s">
        <v>74</v>
      </c>
      <c r="F204" s="64" t="s">
        <v>93</v>
      </c>
      <c r="G204" s="61"/>
      <c r="H204" s="61"/>
      <c r="J204" s="61"/>
      <c r="K204" s="61"/>
    </row>
    <row r="205" spans="2:11" x14ac:dyDescent="0.2">
      <c r="B205" t="s">
        <v>105</v>
      </c>
      <c r="F205" s="62" t="s">
        <v>94</v>
      </c>
      <c r="G205" s="32"/>
      <c r="H205" s="32"/>
      <c r="J205" s="32"/>
      <c r="K205" s="32"/>
    </row>
    <row r="206" spans="2:11" x14ac:dyDescent="0.2">
      <c r="B206" t="s">
        <v>57</v>
      </c>
      <c r="F206" s="62" t="s">
        <v>95</v>
      </c>
      <c r="G206" s="32"/>
      <c r="H206" s="32"/>
      <c r="J206" s="32"/>
      <c r="K206" s="32"/>
    </row>
    <row r="207" spans="2:11" ht="14.25" x14ac:dyDescent="0.2">
      <c r="B207" s="62"/>
      <c r="C207" s="63"/>
      <c r="D207" s="63"/>
      <c r="E207" s="63"/>
      <c r="F207" s="63"/>
      <c r="G207" s="63"/>
      <c r="H207" s="54"/>
    </row>
  </sheetData>
  <mergeCells count="17">
    <mergeCell ref="A119:I119"/>
    <mergeCell ref="A120:H120"/>
    <mergeCell ref="A150:I150"/>
    <mergeCell ref="B152:E152"/>
    <mergeCell ref="B165:I165"/>
    <mergeCell ref="B74:H74"/>
    <mergeCell ref="B2:I2"/>
    <mergeCell ref="B3:I3"/>
    <mergeCell ref="B4:I4"/>
    <mergeCell ref="B5:I5"/>
    <mergeCell ref="B7:I7"/>
    <mergeCell ref="B8:H8"/>
    <mergeCell ref="B68:I68"/>
    <mergeCell ref="B69:I69"/>
    <mergeCell ref="B70:I70"/>
    <mergeCell ref="B71:I71"/>
    <mergeCell ref="B73:I73"/>
  </mergeCells>
  <pageMargins left="0.39370078740157483" right="0.39370078740157483" top="0.39370078740157483" bottom="0.39370078740157483" header="0" footer="0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BALANÇO-2024-DIVULGAÇÃO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eugeniamartins</dc:creator>
  <cp:lastModifiedBy>FRANZE</cp:lastModifiedBy>
  <cp:lastPrinted>2025-04-24T10:35:50Z</cp:lastPrinted>
  <dcterms:created xsi:type="dcterms:W3CDTF">2010-07-13T18:01:55Z</dcterms:created>
  <dcterms:modified xsi:type="dcterms:W3CDTF">2025-04-24T10:36:12Z</dcterms:modified>
</cp:coreProperties>
</file>